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43" i="1"/>
  <c r="I43" s="1"/>
  <c r="J43" s="1"/>
  <c r="G52"/>
  <c r="H52" s="1"/>
  <c r="I52" s="1"/>
  <c r="F52"/>
  <c r="G51"/>
  <c r="H51" s="1"/>
  <c r="I51" s="1"/>
  <c r="F51"/>
  <c r="G50"/>
  <c r="H50" s="1"/>
  <c r="I50" s="1"/>
  <c r="J50" s="1"/>
  <c r="K50" s="1"/>
  <c r="F50"/>
  <c r="G49"/>
  <c r="H49" s="1"/>
  <c r="I49" s="1"/>
  <c r="F49"/>
  <c r="G48"/>
  <c r="H48" s="1"/>
  <c r="I48" s="1"/>
  <c r="J48" s="1"/>
  <c r="F48"/>
  <c r="G47"/>
  <c r="H47" s="1"/>
  <c r="I47" s="1"/>
  <c r="J47" s="1"/>
  <c r="F47"/>
  <c r="G46"/>
  <c r="H46" s="1"/>
  <c r="I46" s="1"/>
  <c r="J46" s="1"/>
  <c r="F46"/>
  <c r="G45"/>
  <c r="H45" s="1"/>
  <c r="I45" s="1"/>
  <c r="F45"/>
  <c r="G44"/>
  <c r="H44" s="1"/>
  <c r="I44" s="1"/>
  <c r="J44" s="1"/>
  <c r="F44"/>
  <c r="F43"/>
  <c r="G42"/>
  <c r="H42" s="1"/>
  <c r="I42" s="1"/>
  <c r="J42" s="1"/>
  <c r="F42"/>
  <c r="H40"/>
  <c r="I40" s="1"/>
  <c r="H39"/>
  <c r="I39" s="1"/>
  <c r="J39" s="1"/>
  <c r="H38"/>
  <c r="I38" s="1"/>
  <c r="J38" s="1"/>
  <c r="K38" s="1"/>
  <c r="H37"/>
  <c r="H36"/>
  <c r="I36" s="1"/>
  <c r="H35"/>
  <c r="H34"/>
  <c r="I34" s="1"/>
  <c r="H33"/>
  <c r="I33" s="1"/>
  <c r="H32"/>
  <c r="I32" s="1"/>
  <c r="J32" s="1"/>
  <c r="H31"/>
  <c r="H30"/>
  <c r="I30" s="1"/>
  <c r="H29"/>
  <c r="H28"/>
  <c r="I28" s="1"/>
  <c r="H27"/>
  <c r="I27" s="1"/>
  <c r="H26"/>
  <c r="I26" s="1"/>
  <c r="J26" s="1"/>
  <c r="H25"/>
  <c r="I25" s="1"/>
  <c r="H24"/>
  <c r="I24" s="1"/>
  <c r="J24" s="1"/>
  <c r="H23"/>
  <c r="I23" s="1"/>
  <c r="J23" s="1"/>
  <c r="H22"/>
  <c r="I22" s="1"/>
  <c r="J22" s="1"/>
  <c r="H21"/>
  <c r="H20"/>
  <c r="I20" s="1"/>
  <c r="H19"/>
  <c r="I19" s="1"/>
  <c r="H18"/>
  <c r="I18" s="1"/>
  <c r="J18" s="1"/>
  <c r="H16"/>
  <c r="I16" s="1"/>
  <c r="J16" s="1"/>
  <c r="H13"/>
  <c r="I13" s="1"/>
  <c r="H12"/>
  <c r="I12" s="1"/>
  <c r="J12" s="1"/>
  <c r="H9"/>
  <c r="I9" s="1"/>
  <c r="J9" s="1"/>
  <c r="H8"/>
  <c r="I8" s="1"/>
  <c r="H7"/>
  <c r="I7" s="1"/>
  <c r="J7" s="1"/>
</calcChain>
</file>

<file path=xl/sharedStrings.xml><?xml version="1.0" encoding="utf-8"?>
<sst xmlns="http://schemas.openxmlformats.org/spreadsheetml/2006/main" count="149" uniqueCount="60">
  <si>
    <t xml:space="preserve">Стоимость обучения СПО на 2014-2015уч.г. </t>
  </si>
  <si>
    <t>Код специальностей с 1 сентября 2014г.</t>
  </si>
  <si>
    <t>Наименование специальности</t>
  </si>
  <si>
    <t>Базовое образование</t>
  </si>
  <si>
    <t>Срок обучения</t>
  </si>
  <si>
    <t xml:space="preserve">Стоимость обучения на 2013-2014уч.г. </t>
  </si>
  <si>
    <t xml:space="preserve">Нормативная стоимость обучения на 2014г. </t>
  </si>
  <si>
    <t xml:space="preserve">Стоимость обучения для приема 2014-2015уч.г. </t>
  </si>
  <si>
    <t>1 год обучения</t>
  </si>
  <si>
    <t>2 год обучения</t>
  </si>
  <si>
    <t>3 год обучения</t>
  </si>
  <si>
    <t>4 год обучения</t>
  </si>
  <si>
    <t>5 год обучения</t>
  </si>
  <si>
    <t>ОЧНОЕ ОБУЧЕНИЕ</t>
  </si>
  <si>
    <t>Строительство и эксплуатация зданий и сооружений</t>
  </si>
  <si>
    <t>9кл</t>
  </si>
  <si>
    <t>3г.10 мес</t>
  </si>
  <si>
    <t>11кл</t>
  </si>
  <si>
    <t>2г. 10мес.</t>
  </si>
  <si>
    <t>Монтаж, наладка и техническая эксплуатация электрооборудования промышленных и гражданских зданий</t>
  </si>
  <si>
    <t>Компьютерные системы и комплексы</t>
  </si>
  <si>
    <t>Программирование в компьютерных системах</t>
  </si>
  <si>
    <t>Техническая эксплуатация и обслуживание электрического и электромеханического оборудования (по отраслям)</t>
  </si>
  <si>
    <t>Монтаж и техническая эксплуатация промышленного оборудования (по отраслям)</t>
  </si>
  <si>
    <t>Техническая эксплуатация гидравлических машин, гидроприводов и гидропневмоавтомати</t>
  </si>
  <si>
    <t>Автоматизация технологических процессов и производств (по отраслям)</t>
  </si>
  <si>
    <t>Технология продукции общественного питания</t>
  </si>
  <si>
    <t>Земельно-имущественные отношения</t>
  </si>
  <si>
    <t>1г. 10мес.</t>
  </si>
  <si>
    <t>Металлургия черных металлов</t>
  </si>
  <si>
    <t>3г.10 мес.</t>
  </si>
  <si>
    <t>Обработка металлов давлением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</si>
  <si>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</si>
  <si>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</si>
  <si>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38.02.01</t>
  </si>
  <si>
    <t>Экономика, бухгалтерский учет (по отраслям)</t>
  </si>
  <si>
    <t>2г.10мес.</t>
  </si>
  <si>
    <t>1г.10мес</t>
  </si>
  <si>
    <t>38.02.05</t>
  </si>
  <si>
    <t>Товароведение и экспертиза качества потребительских товаров</t>
  </si>
  <si>
    <t>2г.10 мес.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</si>
  <si>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</si>
  <si>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</si>
  <si>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</si>
  <si>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</si>
  <si>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2г.10 мес</t>
  </si>
  <si>
    <t>43.02.11</t>
  </si>
  <si>
    <t>Гостиничный сервис</t>
  </si>
  <si>
    <t>44.02.06</t>
  </si>
  <si>
    <t>Профессиональное обучение (по отраслям)</t>
  </si>
  <si>
    <t>4г.10 мес</t>
  </si>
  <si>
    <t>3г. 10мес.</t>
  </si>
  <si>
    <t>46.02.01</t>
  </si>
  <si>
    <t>Документационное обеспечение управления и архивоведение</t>
  </si>
  <si>
    <t>ЗАОЧНОЕ ОБУЧЕНИЕ</t>
  </si>
  <si>
    <t>2г. 10мес</t>
  </si>
  <si>
    <t>4 г. 6 мес.</t>
  </si>
  <si>
    <t>43.02.01.</t>
  </si>
  <si>
    <t>Органгизация обслуживания в общественном питании</t>
  </si>
  <si>
    <t>Приложение №1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</si>
</sst>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topLeftCell="A52" workbookViewId="0">
      <selection sqref="A1:K52"/>
    </sheetView>
  </sheetViews>
  <sheetFormatPr defaultRowHeight="15"/>
  <cols>
    <col min="1" max="1" width="14.5703125" style="1" customWidth="1"/>
    <col min="2" max="2" width="51.85546875" style="10" customWidth="1"/>
    <col min="3" max="3" width="9.140625" style="10" customWidth="1"/>
    <col min="4" max="4" width="9.85546875" style="10" customWidth="1"/>
    <col min="5" max="6" width="11.28515625" style="10" hidden="1" customWidth="1"/>
    <col min="7" max="7" width="11.140625" style="11" customWidth="1"/>
    <col min="8" max="10" width="11.140625" style="6" customWidth="1"/>
    <col min="11" max="11" width="11.28515625" style="6" customWidth="1"/>
    <col min="12" max="16384" width="9.140625" style="2"/>
  </cols>
  <sheetData>
    <row r="1" spans="1:11">
      <c r="I1" s="29" t="s">
        <v>59</v>
      </c>
      <c r="J1" s="29"/>
      <c r="K1" s="29"/>
    </row>
    <row r="2" spans="1:11" ht="15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>
      <c r="A3" s="12"/>
      <c r="B3" s="13"/>
      <c r="C3" s="13"/>
      <c r="D3" s="13"/>
      <c r="E3" s="13"/>
      <c r="F3" s="13"/>
      <c r="G3" s="13"/>
      <c r="H3" s="14"/>
      <c r="I3" s="14"/>
      <c r="J3" s="15"/>
      <c r="K3" s="14"/>
    </row>
    <row r="4" spans="1:11" ht="15.7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7" t="s">
        <v>7</v>
      </c>
      <c r="H4" s="17"/>
      <c r="I4" s="17"/>
      <c r="J4" s="17"/>
      <c r="K4" s="17"/>
    </row>
    <row r="5" spans="1:11" ht="69.75" customHeight="1">
      <c r="A5" s="16"/>
      <c r="B5" s="16"/>
      <c r="C5" s="16"/>
      <c r="D5" s="16"/>
      <c r="E5" s="16"/>
      <c r="F5" s="16"/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</row>
    <row r="6" spans="1:11" ht="24" customHeight="1">
      <c r="A6" s="34"/>
      <c r="B6" s="34" t="s">
        <v>13</v>
      </c>
      <c r="C6" s="34"/>
      <c r="D6" s="34"/>
      <c r="E6" s="34"/>
      <c r="F6" s="34"/>
      <c r="G6" s="18"/>
      <c r="H6" s="19"/>
      <c r="I6" s="19"/>
      <c r="J6" s="19"/>
      <c r="K6" s="19"/>
    </row>
    <row r="7" spans="1:11" ht="20.25" customHeight="1">
      <c r="A7" s="20">
        <v>36930</v>
      </c>
      <c r="B7" s="21" t="s">
        <v>14</v>
      </c>
      <c r="C7" s="22" t="s">
        <v>15</v>
      </c>
      <c r="D7" s="23" t="s">
        <v>16</v>
      </c>
      <c r="E7" s="26">
        <v>47360</v>
      </c>
      <c r="F7" s="26">
        <v>34890</v>
      </c>
      <c r="G7" s="24">
        <v>47360</v>
      </c>
      <c r="H7" s="24">
        <f>G7*1.06-2</f>
        <v>50199.600000000006</v>
      </c>
      <c r="I7" s="24">
        <f>H7*1.08-16</f>
        <v>54199.568000000007</v>
      </c>
      <c r="J7" s="24">
        <f>I7*1.08-36</f>
        <v>58499.533440000014</v>
      </c>
      <c r="K7" s="24"/>
    </row>
    <row r="8" spans="1:11" ht="21" customHeight="1">
      <c r="A8" s="20"/>
      <c r="B8" s="21"/>
      <c r="C8" s="22" t="s">
        <v>17</v>
      </c>
      <c r="D8" s="23" t="s">
        <v>18</v>
      </c>
      <c r="E8" s="26">
        <v>47360</v>
      </c>
      <c r="F8" s="26">
        <v>34890</v>
      </c>
      <c r="G8" s="24">
        <v>47360</v>
      </c>
      <c r="H8" s="24">
        <f t="shared" ref="H8:H9" si="0">G8*1.06-2</f>
        <v>50199.600000000006</v>
      </c>
      <c r="I8" s="24">
        <f t="shared" ref="I8:I9" si="1">H8*1.08-16</f>
        <v>54199.568000000007</v>
      </c>
      <c r="J8" s="24"/>
      <c r="K8" s="24"/>
    </row>
    <row r="9" spans="1:11" ht="60.75" customHeight="1">
      <c r="A9" s="38">
        <v>39852</v>
      </c>
      <c r="B9" s="25" t="s">
        <v>19</v>
      </c>
      <c r="C9" s="22" t="s">
        <v>15</v>
      </c>
      <c r="D9" s="23" t="s">
        <v>16</v>
      </c>
      <c r="E9" s="23">
        <v>47360</v>
      </c>
      <c r="F9" s="23">
        <v>34890</v>
      </c>
      <c r="G9" s="27">
        <v>47360</v>
      </c>
      <c r="H9" s="27">
        <f t="shared" si="0"/>
        <v>50199.600000000006</v>
      </c>
      <c r="I9" s="27">
        <f t="shared" si="1"/>
        <v>54199.568000000007</v>
      </c>
      <c r="J9" s="27">
        <f>I9*1.08-36</f>
        <v>58499.533440000014</v>
      </c>
      <c r="K9" s="27"/>
    </row>
    <row r="10" spans="1:11" ht="15.75">
      <c r="A10" s="20">
        <v>36931</v>
      </c>
      <c r="B10" s="21" t="s">
        <v>20</v>
      </c>
      <c r="C10" s="22" t="s">
        <v>15</v>
      </c>
      <c r="D10" s="23" t="s">
        <v>16</v>
      </c>
      <c r="E10" s="26">
        <v>70140</v>
      </c>
      <c r="F10" s="26">
        <v>37750</v>
      </c>
      <c r="G10" s="24">
        <v>70140</v>
      </c>
      <c r="H10" s="24">
        <v>70140</v>
      </c>
      <c r="I10" s="24">
        <v>70140</v>
      </c>
      <c r="J10" s="24">
        <v>70140</v>
      </c>
      <c r="K10" s="24"/>
    </row>
    <row r="11" spans="1:11" ht="15.75">
      <c r="A11" s="20"/>
      <c r="B11" s="21"/>
      <c r="C11" s="22" t="s">
        <v>17</v>
      </c>
      <c r="D11" s="23" t="s">
        <v>18</v>
      </c>
      <c r="E11" s="26">
        <v>70140</v>
      </c>
      <c r="F11" s="26">
        <v>37750</v>
      </c>
      <c r="G11" s="24">
        <v>70140</v>
      </c>
      <c r="H11" s="24">
        <v>70140</v>
      </c>
      <c r="I11" s="24">
        <v>70140</v>
      </c>
      <c r="J11" s="24"/>
      <c r="K11" s="24"/>
    </row>
    <row r="12" spans="1:11" ht="15.75">
      <c r="A12" s="20">
        <v>37661</v>
      </c>
      <c r="B12" s="21" t="s">
        <v>21</v>
      </c>
      <c r="C12" s="22" t="s">
        <v>15</v>
      </c>
      <c r="D12" s="23" t="s">
        <v>16</v>
      </c>
      <c r="E12" s="26">
        <v>70140</v>
      </c>
      <c r="F12" s="26">
        <v>37750</v>
      </c>
      <c r="G12" s="24">
        <v>47360</v>
      </c>
      <c r="H12" s="24">
        <f>G12*1.06-2</f>
        <v>50199.600000000006</v>
      </c>
      <c r="I12" s="24">
        <f>H12*1.08-16</f>
        <v>54199.568000000007</v>
      </c>
      <c r="J12" s="24">
        <f>I12*1.08-36</f>
        <v>58499.533440000014</v>
      </c>
      <c r="K12" s="24"/>
    </row>
    <row r="13" spans="1:11" ht="15.75">
      <c r="A13" s="20"/>
      <c r="B13" s="21"/>
      <c r="C13" s="22" t="s">
        <v>17</v>
      </c>
      <c r="D13" s="23" t="s">
        <v>18</v>
      </c>
      <c r="E13" s="26">
        <v>70140</v>
      </c>
      <c r="F13" s="26">
        <v>37750</v>
      </c>
      <c r="G13" s="24">
        <v>47360</v>
      </c>
      <c r="H13" s="24">
        <f t="shared" ref="H13" si="2">G13*1.06-2</f>
        <v>50199.600000000006</v>
      </c>
      <c r="I13" s="24">
        <f t="shared" ref="I13" si="3">H13*1.08-16</f>
        <v>54199.568000000007</v>
      </c>
      <c r="J13" s="24"/>
      <c r="K13" s="24"/>
    </row>
    <row r="14" spans="1:11" ht="59.25" customHeight="1">
      <c r="A14" s="38">
        <v>40587</v>
      </c>
      <c r="B14" s="25" t="s">
        <v>22</v>
      </c>
      <c r="C14" s="32" t="s">
        <v>15</v>
      </c>
      <c r="D14" s="26" t="s">
        <v>16</v>
      </c>
      <c r="E14" s="26">
        <v>70140</v>
      </c>
      <c r="F14" s="26">
        <v>37750</v>
      </c>
      <c r="G14" s="24">
        <v>70140</v>
      </c>
      <c r="H14" s="24">
        <v>70140</v>
      </c>
      <c r="I14" s="24">
        <v>70140</v>
      </c>
      <c r="J14" s="24">
        <v>70140</v>
      </c>
      <c r="K14" s="24"/>
    </row>
    <row r="15" spans="1:11" ht="42.75" customHeight="1">
      <c r="A15" s="38">
        <v>36937</v>
      </c>
      <c r="B15" s="25" t="s">
        <v>23</v>
      </c>
      <c r="C15" s="32" t="s">
        <v>15</v>
      </c>
      <c r="D15" s="26" t="s">
        <v>16</v>
      </c>
      <c r="E15" s="26">
        <v>70140</v>
      </c>
      <c r="F15" s="26">
        <v>37750</v>
      </c>
      <c r="G15" s="24">
        <v>70140</v>
      </c>
      <c r="H15" s="24">
        <v>70140</v>
      </c>
      <c r="I15" s="24">
        <v>70140</v>
      </c>
      <c r="J15" s="24">
        <v>70140</v>
      </c>
      <c r="K15" s="24"/>
    </row>
    <row r="16" spans="1:11" ht="51" customHeight="1">
      <c r="A16" s="38">
        <v>37667</v>
      </c>
      <c r="B16" s="25" t="s">
        <v>24</v>
      </c>
      <c r="C16" s="32" t="s">
        <v>15</v>
      </c>
      <c r="D16" s="26" t="s">
        <v>16</v>
      </c>
      <c r="E16" s="26">
        <v>47360</v>
      </c>
      <c r="F16" s="26">
        <v>34890</v>
      </c>
      <c r="G16" s="24">
        <v>47360</v>
      </c>
      <c r="H16" s="24">
        <f>G16*1.06-2</f>
        <v>50199.600000000006</v>
      </c>
      <c r="I16" s="24">
        <f>H16*1.08-16</f>
        <v>54199.568000000007</v>
      </c>
      <c r="J16" s="24">
        <f>I16*1.08-36</f>
        <v>58499.533440000014</v>
      </c>
      <c r="K16" s="24"/>
    </row>
    <row r="17" spans="1:11" ht="48" customHeight="1">
      <c r="A17" s="38">
        <v>39128</v>
      </c>
      <c r="B17" s="25" t="s">
        <v>25</v>
      </c>
      <c r="C17" s="32" t="s">
        <v>15</v>
      </c>
      <c r="D17" s="26" t="s">
        <v>16</v>
      </c>
      <c r="E17" s="26">
        <v>70140</v>
      </c>
      <c r="F17" s="26">
        <v>37750</v>
      </c>
      <c r="G17" s="24">
        <v>70140</v>
      </c>
      <c r="H17" s="24">
        <v>70140</v>
      </c>
      <c r="I17" s="24">
        <v>70140</v>
      </c>
      <c r="J17" s="24">
        <v>70140</v>
      </c>
      <c r="K17" s="24"/>
    </row>
    <row r="18" spans="1:11" ht="15.75">
      <c r="A18" s="20">
        <v>40228</v>
      </c>
      <c r="B18" s="21" t="s">
        <v>26</v>
      </c>
      <c r="C18" s="22" t="s">
        <v>15</v>
      </c>
      <c r="D18" s="23" t="s">
        <v>16</v>
      </c>
      <c r="E18" s="26">
        <v>47360</v>
      </c>
      <c r="F18" s="26">
        <v>34890</v>
      </c>
      <c r="G18" s="24">
        <v>47360</v>
      </c>
      <c r="H18" s="24">
        <f>G18*1.06-2</f>
        <v>50199.600000000006</v>
      </c>
      <c r="I18" s="24">
        <f>H18*1.08-16</f>
        <v>54199.568000000007</v>
      </c>
      <c r="J18" s="24">
        <f>I18*1.08-36</f>
        <v>58499.533440000014</v>
      </c>
      <c r="K18" s="24"/>
    </row>
    <row r="19" spans="1:11" ht="15.75">
      <c r="A19" s="20"/>
      <c r="B19" s="21"/>
      <c r="C19" s="22" t="s">
        <v>17</v>
      </c>
      <c r="D19" s="23" t="s">
        <v>18</v>
      </c>
      <c r="E19" s="26">
        <v>47360</v>
      </c>
      <c r="F19" s="26">
        <v>34890</v>
      </c>
      <c r="G19" s="24">
        <v>47360</v>
      </c>
      <c r="H19" s="24">
        <f t="shared" ref="H19:H22" si="4">G19*1.06-2</f>
        <v>50199.600000000006</v>
      </c>
      <c r="I19" s="24">
        <f t="shared" ref="I19:I20" si="5">H19*1.08-16</f>
        <v>54199.568000000007</v>
      </c>
      <c r="J19" s="24"/>
      <c r="K19" s="24"/>
    </row>
    <row r="20" spans="1:11" ht="15.75">
      <c r="A20" s="20">
        <v>38404</v>
      </c>
      <c r="B20" s="21" t="s">
        <v>27</v>
      </c>
      <c r="C20" s="22" t="s">
        <v>15</v>
      </c>
      <c r="D20" s="23" t="s">
        <v>18</v>
      </c>
      <c r="E20" s="26">
        <v>47360</v>
      </c>
      <c r="F20" s="26">
        <v>34890</v>
      </c>
      <c r="G20" s="24">
        <v>47360</v>
      </c>
      <c r="H20" s="24">
        <f t="shared" si="4"/>
        <v>50199.600000000006</v>
      </c>
      <c r="I20" s="24">
        <f t="shared" si="5"/>
        <v>54199.568000000007</v>
      </c>
      <c r="J20" s="24"/>
      <c r="K20" s="24"/>
    </row>
    <row r="21" spans="1:11" ht="15.75">
      <c r="A21" s="20"/>
      <c r="B21" s="21"/>
      <c r="C21" s="22" t="s">
        <v>17</v>
      </c>
      <c r="D21" s="23" t="s">
        <v>28</v>
      </c>
      <c r="E21" s="26">
        <v>47360</v>
      </c>
      <c r="F21" s="26">
        <v>34890</v>
      </c>
      <c r="G21" s="24">
        <v>47360</v>
      </c>
      <c r="H21" s="24">
        <f t="shared" si="4"/>
        <v>50199.600000000006</v>
      </c>
      <c r="I21" s="24"/>
      <c r="J21" s="24"/>
      <c r="K21" s="24"/>
    </row>
    <row r="22" spans="1:11" ht="15.75">
      <c r="A22" s="38">
        <v>36944</v>
      </c>
      <c r="B22" s="25" t="s">
        <v>29</v>
      </c>
      <c r="C22" s="22" t="s">
        <v>15</v>
      </c>
      <c r="D22" s="23" t="s">
        <v>30</v>
      </c>
      <c r="E22" s="26">
        <v>47360</v>
      </c>
      <c r="F22" s="26">
        <v>34890</v>
      </c>
      <c r="G22" s="24">
        <v>47360</v>
      </c>
      <c r="H22" s="24">
        <f t="shared" si="4"/>
        <v>50199.600000000006</v>
      </c>
      <c r="I22" s="24">
        <f>H22*1.08-16</f>
        <v>54199.568000000007</v>
      </c>
      <c r="J22" s="24">
        <f>I22*1.08-36</f>
        <v>58499.533440000014</v>
      </c>
      <c r="K22" s="24"/>
    </row>
    <row r="23" spans="1:11" ht="15.75">
      <c r="A23" s="38">
        <v>38405</v>
      </c>
      <c r="B23" s="25" t="s">
        <v>31</v>
      </c>
      <c r="C23" s="22" t="s">
        <v>15</v>
      </c>
      <c r="D23" s="23" t="s">
        <v>30</v>
      </c>
      <c r="E23" s="26">
        <v>47360</v>
      </c>
      <c r="F23" s="26">
        <v>34890</v>
      </c>
      <c r="G23" s="24">
        <v>47360</v>
      </c>
      <c r="H23" s="24">
        <f>G23*1.06-2</f>
        <v>50199.600000000006</v>
      </c>
      <c r="I23" s="24">
        <f>H23*1.08-16</f>
        <v>54199.568000000007</v>
      </c>
      <c r="J23" s="24">
        <f>I23*1.08-36</f>
        <v>58499.533440000014</v>
      </c>
      <c r="K23" s="24"/>
    </row>
    <row r="24" spans="1:11" ht="15.75">
      <c r="A24" s="20">
        <v>37675</v>
      </c>
      <c r="B24" s="21" t="s">
        <v>32</v>
      </c>
      <c r="C24" s="22" t="s">
        <v>15</v>
      </c>
      <c r="D24" s="23" t="s">
        <v>16</v>
      </c>
      <c r="E24" s="26">
        <v>47360</v>
      </c>
      <c r="F24" s="26">
        <v>34890</v>
      </c>
      <c r="G24" s="24">
        <v>47360</v>
      </c>
      <c r="H24" s="24">
        <f t="shared" ref="H24:H27" si="6">G24*1.06-2</f>
        <v>50199.600000000006</v>
      </c>
      <c r="I24" s="24">
        <f t="shared" ref="I24:I27" si="7">H24*1.08-16</f>
        <v>54199.568000000007</v>
      </c>
      <c r="J24" s="24">
        <f>I24*1.08-36</f>
        <v>58499.533440000014</v>
      </c>
      <c r="K24" s="24"/>
    </row>
    <row r="25" spans="1:11" ht="15.75">
      <c r="A25" s="20"/>
      <c r="B25" s="21"/>
      <c r="C25" s="22" t="s">
        <v>17</v>
      </c>
      <c r="D25" s="23" t="s">
        <v>18</v>
      </c>
      <c r="E25" s="26">
        <v>47360</v>
      </c>
      <c r="F25" s="26">
        <v>34890</v>
      </c>
      <c r="G25" s="24">
        <v>47360</v>
      </c>
      <c r="H25" s="24">
        <f t="shared" si="6"/>
        <v>50199.600000000006</v>
      </c>
      <c r="I25" s="24">
        <f t="shared" si="7"/>
        <v>54199.568000000007</v>
      </c>
      <c r="J25" s="24"/>
      <c r="K25" s="24"/>
    </row>
    <row r="26" spans="1:11" ht="15.75">
      <c r="A26" s="20">
        <v>38040</v>
      </c>
      <c r="B26" s="21" t="s">
        <v>33</v>
      </c>
      <c r="C26" s="22" t="s">
        <v>15</v>
      </c>
      <c r="D26" s="23" t="s">
        <v>16</v>
      </c>
      <c r="E26" s="26">
        <v>47360</v>
      </c>
      <c r="F26" s="26">
        <v>34890</v>
      </c>
      <c r="G26" s="24">
        <v>47360</v>
      </c>
      <c r="H26" s="24">
        <f t="shared" si="6"/>
        <v>50199.600000000006</v>
      </c>
      <c r="I26" s="24">
        <f t="shared" si="7"/>
        <v>54199.568000000007</v>
      </c>
      <c r="J26" s="24">
        <f>I26*1.08-36</f>
        <v>58499.533440000014</v>
      </c>
      <c r="K26" s="24"/>
    </row>
    <row r="27" spans="1:11" ht="33.75" customHeight="1">
      <c r="A27" s="20"/>
      <c r="B27" s="21"/>
      <c r="C27" s="22" t="s">
        <v>17</v>
      </c>
      <c r="D27" s="23" t="s">
        <v>18</v>
      </c>
      <c r="E27" s="26">
        <v>47360</v>
      </c>
      <c r="F27" s="26">
        <v>34890</v>
      </c>
      <c r="G27" s="24">
        <v>47360</v>
      </c>
      <c r="H27" s="24">
        <f t="shared" si="6"/>
        <v>50199.600000000006</v>
      </c>
      <c r="I27" s="24">
        <f t="shared" si="7"/>
        <v>54199.568000000007</v>
      </c>
      <c r="J27" s="24"/>
      <c r="K27" s="24"/>
    </row>
    <row r="28" spans="1:11" ht="15.75">
      <c r="A28" s="39" t="s">
        <v>34</v>
      </c>
      <c r="B28" s="21" t="s">
        <v>35</v>
      </c>
      <c r="C28" s="22" t="s">
        <v>15</v>
      </c>
      <c r="D28" s="23" t="s">
        <v>36</v>
      </c>
      <c r="E28" s="26">
        <v>38030</v>
      </c>
      <c r="F28" s="26">
        <v>33150</v>
      </c>
      <c r="G28" s="24">
        <v>38030</v>
      </c>
      <c r="H28" s="24">
        <f>G28*1.06-12</f>
        <v>40299.800000000003</v>
      </c>
      <c r="I28" s="24">
        <f>H28*1.08-24</f>
        <v>43499.784000000007</v>
      </c>
      <c r="J28" s="24"/>
      <c r="K28" s="24"/>
    </row>
    <row r="29" spans="1:11" ht="15.75">
      <c r="A29" s="39"/>
      <c r="B29" s="21"/>
      <c r="C29" s="22" t="s">
        <v>17</v>
      </c>
      <c r="D29" s="23" t="s">
        <v>37</v>
      </c>
      <c r="E29" s="26">
        <v>38030</v>
      </c>
      <c r="F29" s="26">
        <v>33150</v>
      </c>
      <c r="G29" s="24">
        <v>38030</v>
      </c>
      <c r="H29" s="24">
        <f t="shared" ref="H29:H31" si="8">G29*1.06-12</f>
        <v>40299.800000000003</v>
      </c>
      <c r="I29" s="24"/>
      <c r="J29" s="24"/>
      <c r="K29" s="24"/>
    </row>
    <row r="30" spans="1:11" ht="15.75">
      <c r="A30" s="39" t="s">
        <v>38</v>
      </c>
      <c r="B30" s="21" t="s">
        <v>39</v>
      </c>
      <c r="C30" s="22" t="s">
        <v>15</v>
      </c>
      <c r="D30" s="23" t="s">
        <v>40</v>
      </c>
      <c r="E30" s="26">
        <v>38030</v>
      </c>
      <c r="F30" s="26">
        <v>33150</v>
      </c>
      <c r="G30" s="24">
        <v>38030</v>
      </c>
      <c r="H30" s="24">
        <f t="shared" si="8"/>
        <v>40299.800000000003</v>
      </c>
      <c r="I30" s="24">
        <f>H30*1.08-24</f>
        <v>43499.784000000007</v>
      </c>
      <c r="J30" s="24"/>
      <c r="K30" s="24"/>
    </row>
    <row r="31" spans="1:11" ht="15.75">
      <c r="A31" s="39"/>
      <c r="B31" s="21"/>
      <c r="C31" s="22" t="s">
        <v>17</v>
      </c>
      <c r="D31" s="23" t="s">
        <v>28</v>
      </c>
      <c r="E31" s="26">
        <v>38030</v>
      </c>
      <c r="F31" s="26">
        <v>33150</v>
      </c>
      <c r="G31" s="24">
        <v>38030</v>
      </c>
      <c r="H31" s="24">
        <f t="shared" si="8"/>
        <v>40299.800000000003</v>
      </c>
      <c r="I31" s="24"/>
      <c r="J31" s="24"/>
      <c r="K31" s="24"/>
    </row>
    <row r="32" spans="1:11" ht="15.75">
      <c r="A32" s="39" t="s">
        <v>41</v>
      </c>
      <c r="B32" s="21" t="s">
        <v>42</v>
      </c>
      <c r="C32" s="22" t="s">
        <v>15</v>
      </c>
      <c r="D32" s="23" t="s">
        <v>16</v>
      </c>
      <c r="E32" s="26">
        <v>38030</v>
      </c>
      <c r="F32" s="26">
        <v>33150</v>
      </c>
      <c r="G32" s="24">
        <v>38030</v>
      </c>
      <c r="H32" s="24">
        <f>G32*1.06-12</f>
        <v>40299.800000000003</v>
      </c>
      <c r="I32" s="24">
        <f>H32*1.08-24</f>
        <v>43499.784000000007</v>
      </c>
      <c r="J32" s="24">
        <f>I32*1.08+20</f>
        <v>46999.766720000014</v>
      </c>
      <c r="K32" s="24"/>
    </row>
    <row r="33" spans="1:12" ht="15.75">
      <c r="A33" s="39"/>
      <c r="B33" s="21"/>
      <c r="C33" s="22" t="s">
        <v>17</v>
      </c>
      <c r="D33" s="23" t="s">
        <v>18</v>
      </c>
      <c r="E33" s="26">
        <v>38030</v>
      </c>
      <c r="F33" s="26">
        <v>33150</v>
      </c>
      <c r="G33" s="24">
        <v>38030</v>
      </c>
      <c r="H33" s="24">
        <f t="shared" ref="H33:H37" si="9">G33*1.06-12</f>
        <v>40299.800000000003</v>
      </c>
      <c r="I33" s="24">
        <f t="shared" ref="I33:I34" si="10">H33*1.08-24</f>
        <v>43499.784000000007</v>
      </c>
      <c r="J33" s="24"/>
      <c r="K33" s="24"/>
    </row>
    <row r="34" spans="1:12" ht="15.75">
      <c r="A34" s="39" t="s">
        <v>43</v>
      </c>
      <c r="B34" s="21" t="s">
        <v>44</v>
      </c>
      <c r="C34" s="22" t="s">
        <v>15</v>
      </c>
      <c r="D34" s="23" t="s">
        <v>45</v>
      </c>
      <c r="E34" s="26">
        <v>38030</v>
      </c>
      <c r="F34" s="26">
        <v>33150</v>
      </c>
      <c r="G34" s="24">
        <v>38030</v>
      </c>
      <c r="H34" s="24">
        <f t="shared" si="9"/>
        <v>40299.800000000003</v>
      </c>
      <c r="I34" s="24">
        <f t="shared" si="10"/>
        <v>43499.784000000007</v>
      </c>
      <c r="J34" s="24"/>
      <c r="K34" s="24"/>
    </row>
    <row r="35" spans="1:12" ht="15.75">
      <c r="A35" s="39"/>
      <c r="B35" s="21"/>
      <c r="C35" s="22" t="s">
        <v>17</v>
      </c>
      <c r="D35" s="23" t="s">
        <v>28</v>
      </c>
      <c r="E35" s="26">
        <v>38030</v>
      </c>
      <c r="F35" s="26">
        <v>33150</v>
      </c>
      <c r="G35" s="24">
        <v>38030</v>
      </c>
      <c r="H35" s="24">
        <f t="shared" si="9"/>
        <v>40299.800000000003</v>
      </c>
      <c r="I35" s="24"/>
      <c r="J35" s="24"/>
      <c r="K35" s="24"/>
    </row>
    <row r="36" spans="1:12" ht="15.75">
      <c r="A36" s="39" t="s">
        <v>46</v>
      </c>
      <c r="B36" s="21" t="s">
        <v>47</v>
      </c>
      <c r="C36" s="22" t="s">
        <v>15</v>
      </c>
      <c r="D36" s="23" t="s">
        <v>45</v>
      </c>
      <c r="E36" s="26">
        <v>38030</v>
      </c>
      <c r="F36" s="26">
        <v>33150</v>
      </c>
      <c r="G36" s="24">
        <v>38030</v>
      </c>
      <c r="H36" s="24">
        <f t="shared" si="9"/>
        <v>40299.800000000003</v>
      </c>
      <c r="I36" s="24">
        <f>H36*1.08-24</f>
        <v>43499.784000000007</v>
      </c>
      <c r="J36" s="24"/>
      <c r="K36" s="24"/>
    </row>
    <row r="37" spans="1:12" ht="15.75">
      <c r="A37" s="39"/>
      <c r="B37" s="21"/>
      <c r="C37" s="22" t="s">
        <v>17</v>
      </c>
      <c r="D37" s="23" t="s">
        <v>28</v>
      </c>
      <c r="E37" s="26">
        <v>38030</v>
      </c>
      <c r="F37" s="26">
        <v>33150</v>
      </c>
      <c r="G37" s="24">
        <v>38030</v>
      </c>
      <c r="H37" s="24">
        <f t="shared" si="9"/>
        <v>40299.800000000003</v>
      </c>
      <c r="I37" s="24"/>
      <c r="J37" s="24"/>
      <c r="K37" s="24"/>
    </row>
    <row r="38" spans="1:12" ht="15.75">
      <c r="A38" s="39" t="s">
        <v>48</v>
      </c>
      <c r="B38" s="21" t="s">
        <v>49</v>
      </c>
      <c r="C38" s="22" t="s">
        <v>15</v>
      </c>
      <c r="D38" s="23" t="s">
        <v>50</v>
      </c>
      <c r="E38" s="26">
        <v>38030</v>
      </c>
      <c r="F38" s="26">
        <v>33150</v>
      </c>
      <c r="G38" s="24">
        <v>38030</v>
      </c>
      <c r="H38" s="24">
        <f>G38*1.06-12</f>
        <v>40299.800000000003</v>
      </c>
      <c r="I38" s="24">
        <f>H38*1.08-24</f>
        <v>43499.784000000007</v>
      </c>
      <c r="J38" s="24">
        <f>I38*1.08+20</f>
        <v>46999.766720000014</v>
      </c>
      <c r="K38" s="24">
        <f>J38*1.08-60</f>
        <v>50699.748057600016</v>
      </c>
    </row>
    <row r="39" spans="1:12" ht="15.75">
      <c r="A39" s="39"/>
      <c r="B39" s="21"/>
      <c r="C39" s="22" t="s">
        <v>17</v>
      </c>
      <c r="D39" s="23" t="s">
        <v>51</v>
      </c>
      <c r="E39" s="26">
        <v>38030</v>
      </c>
      <c r="F39" s="26">
        <v>33150</v>
      </c>
      <c r="G39" s="24">
        <v>38030</v>
      </c>
      <c r="H39" s="24">
        <f>G39*1.06-12</f>
        <v>40299.800000000003</v>
      </c>
      <c r="I39" s="24">
        <f>H39*1.08-24</f>
        <v>43499.784000000007</v>
      </c>
      <c r="J39" s="24">
        <f>I39*1.08+20</f>
        <v>46999.766720000014</v>
      </c>
      <c r="K39" s="24"/>
    </row>
    <row r="40" spans="1:12" ht="31.5">
      <c r="A40" s="22" t="s">
        <v>52</v>
      </c>
      <c r="B40" s="25" t="s">
        <v>53</v>
      </c>
      <c r="C40" s="22" t="s">
        <v>15</v>
      </c>
      <c r="D40" s="23" t="s">
        <v>36</v>
      </c>
      <c r="E40" s="23">
        <v>38030</v>
      </c>
      <c r="F40" s="23">
        <v>33150</v>
      </c>
      <c r="G40" s="27">
        <v>38030</v>
      </c>
      <c r="H40" s="27">
        <f>G40*1.06-12</f>
        <v>40299.800000000003</v>
      </c>
      <c r="I40" s="27">
        <f>H40*1.08-24</f>
        <v>43499.784000000007</v>
      </c>
      <c r="J40" s="27"/>
      <c r="K40" s="27"/>
    </row>
    <row r="41" spans="1:12" ht="24.75" customHeight="1">
      <c r="A41" s="40" t="s">
        <v>54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31.5">
      <c r="A42" s="30">
        <v>36930</v>
      </c>
      <c r="B42" s="41" t="s">
        <v>14</v>
      </c>
      <c r="C42" s="31" t="s">
        <v>17</v>
      </c>
      <c r="D42" s="31" t="s">
        <v>16</v>
      </c>
      <c r="E42" s="35">
        <v>19800</v>
      </c>
      <c r="F42" s="35">
        <f>34890*0.2</f>
        <v>6978</v>
      </c>
      <c r="G42" s="36">
        <f>38800*66%-8</f>
        <v>25600</v>
      </c>
      <c r="H42" s="36">
        <f>G42*1.06+64</f>
        <v>27200</v>
      </c>
      <c r="I42" s="36">
        <f>H42*1.06-32</f>
        <v>28800</v>
      </c>
      <c r="J42" s="36">
        <f>I42*1.08-4</f>
        <v>31100.000000000004</v>
      </c>
      <c r="K42" s="36"/>
    </row>
    <row r="43" spans="1:12" ht="31.5">
      <c r="A43" s="30">
        <v>36937</v>
      </c>
      <c r="B43" s="41" t="s">
        <v>23</v>
      </c>
      <c r="C43" s="31" t="s">
        <v>17</v>
      </c>
      <c r="D43" s="31" t="s">
        <v>16</v>
      </c>
      <c r="E43" s="35">
        <v>19800</v>
      </c>
      <c r="F43" s="35">
        <f>37750*0.2</f>
        <v>7550</v>
      </c>
      <c r="G43" s="36">
        <v>28300</v>
      </c>
      <c r="H43" s="36">
        <f>G43*1.06+2</f>
        <v>30000</v>
      </c>
      <c r="I43" s="36">
        <f>H43*1.06</f>
        <v>31800</v>
      </c>
      <c r="J43" s="36">
        <f>I43*1.08+56</f>
        <v>34400</v>
      </c>
      <c r="K43" s="36"/>
    </row>
    <row r="44" spans="1:12" ht="15.75">
      <c r="A44" s="30">
        <v>40228</v>
      </c>
      <c r="B44" s="41" t="s">
        <v>26</v>
      </c>
      <c r="C44" s="31" t="s">
        <v>17</v>
      </c>
      <c r="D44" s="31" t="s">
        <v>16</v>
      </c>
      <c r="E44" s="35">
        <v>19800</v>
      </c>
      <c r="F44" s="35">
        <f>34890*0.2</f>
        <v>6978</v>
      </c>
      <c r="G44" s="36">
        <f>38800*66%-8</f>
        <v>25600</v>
      </c>
      <c r="H44" s="36">
        <f>G44*1.06+64</f>
        <v>27200</v>
      </c>
      <c r="I44" s="36">
        <f>H44*1.06-32</f>
        <v>28800</v>
      </c>
      <c r="J44" s="36">
        <f>I44*1.08-4</f>
        <v>31100.000000000004</v>
      </c>
      <c r="K44" s="36"/>
    </row>
    <row r="45" spans="1:12" ht="15.75">
      <c r="A45" s="30">
        <v>38404</v>
      </c>
      <c r="B45" s="41" t="s">
        <v>27</v>
      </c>
      <c r="C45" s="31" t="s">
        <v>17</v>
      </c>
      <c r="D45" s="31" t="s">
        <v>55</v>
      </c>
      <c r="E45" s="35">
        <v>22000</v>
      </c>
      <c r="F45" s="35">
        <f>34890*0.2</f>
        <v>6978</v>
      </c>
      <c r="G45" s="36">
        <f>38800*66%-8</f>
        <v>25600</v>
      </c>
      <c r="H45" s="36">
        <f>G45*1.06+64</f>
        <v>27200</v>
      </c>
      <c r="I45" s="36">
        <f>H45*1.06-32</f>
        <v>28800</v>
      </c>
      <c r="J45" s="37"/>
      <c r="K45" s="37"/>
    </row>
    <row r="46" spans="1:12" ht="31.5">
      <c r="A46" s="30">
        <v>38405</v>
      </c>
      <c r="B46" s="41" t="s">
        <v>31</v>
      </c>
      <c r="C46" s="31" t="s">
        <v>17</v>
      </c>
      <c r="D46" s="31" t="s">
        <v>30</v>
      </c>
      <c r="E46" s="35">
        <v>19800</v>
      </c>
      <c r="F46" s="35">
        <f>34890*0.2</f>
        <v>6978</v>
      </c>
      <c r="G46" s="36">
        <f>38800*66%-8</f>
        <v>25600</v>
      </c>
      <c r="H46" s="36">
        <f>G46*1.06+64</f>
        <v>27200</v>
      </c>
      <c r="I46" s="36">
        <f>H46*1.06-32</f>
        <v>28800</v>
      </c>
      <c r="J46" s="37">
        <f>I46*1.08-4</f>
        <v>31100.000000000004</v>
      </c>
      <c r="K46" s="37"/>
    </row>
    <row r="47" spans="1:12" ht="31.5">
      <c r="A47" s="30">
        <v>37675</v>
      </c>
      <c r="B47" s="25" t="s">
        <v>32</v>
      </c>
      <c r="C47" s="22" t="s">
        <v>17</v>
      </c>
      <c r="D47" s="31" t="s">
        <v>16</v>
      </c>
      <c r="E47" s="35">
        <v>19800</v>
      </c>
      <c r="F47" s="35">
        <f t="shared" ref="F47:F48" si="11">34890*0.2</f>
        <v>6978</v>
      </c>
      <c r="G47" s="36">
        <f>38800*66%-8</f>
        <v>25600</v>
      </c>
      <c r="H47" s="36">
        <f>G47*1.06+64</f>
        <v>27200</v>
      </c>
      <c r="I47" s="36">
        <f>H47*1.06-32</f>
        <v>28800</v>
      </c>
      <c r="J47" s="37">
        <f>I47*1.08-4</f>
        <v>31100.000000000004</v>
      </c>
      <c r="K47" s="37"/>
      <c r="L47"/>
    </row>
    <row r="48" spans="1:12" ht="55.5" customHeight="1">
      <c r="A48" s="30">
        <v>38040</v>
      </c>
      <c r="B48" s="25" t="s">
        <v>33</v>
      </c>
      <c r="C48" s="22" t="s">
        <v>17</v>
      </c>
      <c r="D48" s="31" t="s">
        <v>16</v>
      </c>
      <c r="E48" s="35">
        <v>19800</v>
      </c>
      <c r="F48" s="35">
        <f t="shared" si="11"/>
        <v>6978</v>
      </c>
      <c r="G48" s="36">
        <f>38800*66%-8</f>
        <v>25600</v>
      </c>
      <c r="H48" s="36">
        <f>G48*1.06+64</f>
        <v>27200</v>
      </c>
      <c r="I48" s="36">
        <f>H48*1.06-32</f>
        <v>28800</v>
      </c>
      <c r="J48" s="37">
        <f>I48*1.08-4</f>
        <v>31100.000000000004</v>
      </c>
      <c r="K48" s="37"/>
      <c r="L48"/>
    </row>
    <row r="49" spans="1:12" ht="31.5" customHeight="1">
      <c r="A49" s="31" t="s">
        <v>34</v>
      </c>
      <c r="B49" s="25" t="s">
        <v>35</v>
      </c>
      <c r="C49" s="22" t="s">
        <v>17</v>
      </c>
      <c r="D49" s="31" t="s">
        <v>36</v>
      </c>
      <c r="E49" s="35">
        <v>22000</v>
      </c>
      <c r="F49" s="35">
        <f>33150*0.2</f>
        <v>6630</v>
      </c>
      <c r="G49" s="33">
        <f>36800*66%+12</f>
        <v>24300</v>
      </c>
      <c r="H49" s="36">
        <f>G49*1.06+42</f>
        <v>25800</v>
      </c>
      <c r="I49" s="36">
        <f>H49*1.06+52</f>
        <v>27400</v>
      </c>
      <c r="J49" s="37"/>
      <c r="K49" s="37"/>
    </row>
    <row r="50" spans="1:12" ht="31.5" customHeight="1">
      <c r="A50" s="33" t="s">
        <v>38</v>
      </c>
      <c r="B50" s="25" t="s">
        <v>39</v>
      </c>
      <c r="C50" s="22" t="s">
        <v>15</v>
      </c>
      <c r="D50" s="31" t="s">
        <v>56</v>
      </c>
      <c r="E50" s="35">
        <v>19800</v>
      </c>
      <c r="F50" s="35">
        <f t="shared" ref="F50:F52" si="12">33150*0.2</f>
        <v>6630</v>
      </c>
      <c r="G50" s="33">
        <f>36800*66%+12</f>
        <v>24300</v>
      </c>
      <c r="H50" s="36">
        <f>G50*1.06+42</f>
        <v>25800</v>
      </c>
      <c r="I50" s="36">
        <f>H50*1.06+52</f>
        <v>27400</v>
      </c>
      <c r="J50" s="37">
        <f>I50*1.08+8</f>
        <v>29600.000000000004</v>
      </c>
      <c r="K50" s="37">
        <f>J50*1.08-68</f>
        <v>31900.000000000007</v>
      </c>
      <c r="L50"/>
    </row>
    <row r="51" spans="1:12" ht="42.75" customHeight="1">
      <c r="A51" s="33" t="s">
        <v>57</v>
      </c>
      <c r="B51" s="25" t="s">
        <v>58</v>
      </c>
      <c r="C51" s="22" t="s">
        <v>17</v>
      </c>
      <c r="D51" s="31" t="s">
        <v>36</v>
      </c>
      <c r="E51" s="35">
        <v>19800</v>
      </c>
      <c r="F51" s="35">
        <f t="shared" si="12"/>
        <v>6630</v>
      </c>
      <c r="G51" s="37">
        <f>38030*66%</f>
        <v>25099.800000000003</v>
      </c>
      <c r="H51" s="36">
        <f>G51*1.06-6</f>
        <v>26599.788000000004</v>
      </c>
      <c r="I51" s="36">
        <f>H51*1.06+4</f>
        <v>28199.775280000005</v>
      </c>
      <c r="J51" s="37"/>
      <c r="K51" s="37"/>
      <c r="L51"/>
    </row>
    <row r="52" spans="1:12" ht="46.5" customHeight="1">
      <c r="A52" s="33" t="s">
        <v>52</v>
      </c>
      <c r="B52" s="25" t="s">
        <v>53</v>
      </c>
      <c r="C52" s="22" t="s">
        <v>17</v>
      </c>
      <c r="D52" s="31" t="s">
        <v>36</v>
      </c>
      <c r="E52" s="35">
        <v>19800</v>
      </c>
      <c r="F52" s="35">
        <f t="shared" si="12"/>
        <v>6630</v>
      </c>
      <c r="G52" s="37">
        <f>38030*66%</f>
        <v>25099.800000000003</v>
      </c>
      <c r="H52" s="36">
        <f>G52*1.06-6</f>
        <v>26599.788000000004</v>
      </c>
      <c r="I52" s="36">
        <f>H52*1.06+4</f>
        <v>28199.775280000005</v>
      </c>
      <c r="J52" s="37"/>
      <c r="K52" s="37"/>
      <c r="L52"/>
    </row>
    <row r="53" spans="1:12" ht="15" customHeight="1">
      <c r="A53" s="3"/>
      <c r="B53" s="4"/>
      <c r="C53" s="5"/>
      <c r="D53" s="2"/>
      <c r="E53" s="2"/>
      <c r="F53" s="2"/>
      <c r="G53" s="2"/>
      <c r="H53" s="2"/>
      <c r="I53" s="2"/>
    </row>
    <row r="54" spans="1:12" ht="15" customHeight="1">
      <c r="A54" s="3"/>
      <c r="B54" s="4"/>
      <c r="C54" s="5"/>
      <c r="D54" s="2"/>
      <c r="E54" s="2"/>
      <c r="F54" s="2"/>
      <c r="G54" s="2"/>
      <c r="H54" s="2"/>
      <c r="I54" s="2"/>
    </row>
    <row r="55" spans="1:12">
      <c r="A55" s="7"/>
      <c r="B55" s="8"/>
      <c r="C55" s="8"/>
      <c r="D55" s="8"/>
      <c r="E55" s="8"/>
      <c r="F55" s="8"/>
      <c r="G55" s="9"/>
    </row>
    <row r="56" spans="1:12">
      <c r="A56" s="7"/>
      <c r="B56" s="8"/>
      <c r="C56" s="8"/>
      <c r="D56" s="8"/>
      <c r="E56" s="8"/>
      <c r="F56" s="8"/>
      <c r="G56" s="9"/>
    </row>
    <row r="57" spans="1:12">
      <c r="A57" s="7"/>
      <c r="B57" s="8"/>
      <c r="C57" s="8"/>
      <c r="D57" s="8"/>
      <c r="E57" s="8"/>
      <c r="F57" s="8"/>
      <c r="G57" s="9"/>
    </row>
    <row r="58" spans="1:12">
      <c r="A58" s="7"/>
      <c r="B58" s="8"/>
      <c r="C58" s="8"/>
      <c r="D58" s="8"/>
      <c r="E58" s="8"/>
      <c r="F58" s="8"/>
      <c r="G58" s="9"/>
    </row>
    <row r="59" spans="1:12">
      <c r="A59" s="7"/>
      <c r="B59" s="8"/>
      <c r="C59" s="8"/>
      <c r="D59" s="8"/>
      <c r="E59" s="8"/>
      <c r="F59" s="8"/>
      <c r="G59" s="9"/>
    </row>
    <row r="60" spans="1:12">
      <c r="A60" s="7"/>
      <c r="B60" s="8"/>
      <c r="C60" s="8"/>
      <c r="D60" s="8"/>
      <c r="E60" s="8"/>
      <c r="F60" s="8"/>
      <c r="G60" s="9"/>
    </row>
    <row r="61" spans="1:12">
      <c r="A61" s="7"/>
      <c r="B61" s="8"/>
      <c r="C61" s="8"/>
      <c r="D61" s="8"/>
      <c r="E61" s="8"/>
      <c r="F61" s="8"/>
      <c r="G61" s="9"/>
    </row>
    <row r="62" spans="1:12">
      <c r="A62" s="7"/>
      <c r="B62" s="8"/>
      <c r="C62" s="8"/>
      <c r="D62" s="8"/>
      <c r="E62" s="8"/>
      <c r="F62" s="8"/>
      <c r="G62" s="9"/>
    </row>
    <row r="63" spans="1:12">
      <c r="A63" s="7"/>
      <c r="B63" s="8"/>
      <c r="C63" s="8"/>
      <c r="D63" s="8"/>
      <c r="E63" s="8"/>
      <c r="F63" s="8"/>
      <c r="G63" s="9"/>
    </row>
    <row r="64" spans="1:12">
      <c r="A64" s="7"/>
      <c r="B64" s="8"/>
      <c r="C64" s="8"/>
      <c r="D64" s="8"/>
      <c r="E64" s="8"/>
      <c r="F64" s="8"/>
      <c r="G64" s="9"/>
    </row>
    <row r="65" spans="1:7">
      <c r="A65" s="7"/>
      <c r="B65" s="8"/>
      <c r="C65" s="8"/>
      <c r="D65" s="8"/>
      <c r="E65" s="8"/>
      <c r="F65" s="8"/>
      <c r="G65" s="9"/>
    </row>
    <row r="66" spans="1:7">
      <c r="A66" s="7"/>
      <c r="B66" s="8"/>
      <c r="C66" s="8"/>
      <c r="D66" s="8"/>
      <c r="E66" s="8"/>
      <c r="F66" s="8"/>
      <c r="G66" s="9"/>
    </row>
    <row r="67" spans="1:7">
      <c r="A67" s="7"/>
      <c r="B67" s="8"/>
      <c r="C67" s="8"/>
      <c r="D67" s="8"/>
      <c r="E67" s="8"/>
      <c r="F67" s="8"/>
      <c r="G67" s="9"/>
    </row>
    <row r="68" spans="1:7">
      <c r="A68" s="7"/>
      <c r="B68" s="8"/>
      <c r="C68" s="8"/>
      <c r="D68" s="8"/>
      <c r="E68" s="8"/>
      <c r="F68" s="8"/>
      <c r="G68" s="9"/>
    </row>
    <row r="69" spans="1:7">
      <c r="A69" s="7"/>
      <c r="B69" s="8"/>
      <c r="C69" s="8"/>
      <c r="D69" s="8"/>
      <c r="E69" s="8"/>
      <c r="F69" s="8"/>
      <c r="G69" s="9"/>
    </row>
    <row r="70" spans="1:7">
      <c r="A70" s="7"/>
      <c r="B70" s="8"/>
      <c r="C70" s="8"/>
      <c r="D70" s="8"/>
      <c r="E70" s="8"/>
      <c r="F70" s="8"/>
      <c r="G70" s="9"/>
    </row>
    <row r="71" spans="1:7">
      <c r="A71" s="7"/>
      <c r="B71" s="8"/>
      <c r="C71" s="8"/>
      <c r="D71" s="8"/>
      <c r="E71" s="8"/>
      <c r="F71" s="8"/>
      <c r="G71" s="9"/>
    </row>
    <row r="72" spans="1:7">
      <c r="A72" s="7"/>
      <c r="B72" s="8"/>
      <c r="C72" s="8"/>
      <c r="D72" s="8"/>
      <c r="E72" s="8"/>
      <c r="F72" s="8"/>
      <c r="G72" s="9"/>
    </row>
    <row r="73" spans="1:7">
      <c r="A73" s="7"/>
      <c r="B73" s="8"/>
      <c r="C73" s="8"/>
      <c r="D73" s="8"/>
      <c r="E73" s="8"/>
      <c r="F73" s="8"/>
      <c r="G73" s="9"/>
    </row>
    <row r="74" spans="1:7">
      <c r="A74" s="7"/>
      <c r="B74" s="8"/>
      <c r="C74" s="8"/>
      <c r="D74" s="8"/>
      <c r="E74" s="8"/>
      <c r="F74" s="8"/>
      <c r="G74" s="9"/>
    </row>
    <row r="75" spans="1:7">
      <c r="A75" s="7"/>
      <c r="B75" s="8"/>
      <c r="C75" s="8"/>
      <c r="D75" s="8"/>
      <c r="E75" s="8"/>
      <c r="F75" s="8"/>
      <c r="G75" s="9"/>
    </row>
    <row r="76" spans="1:7">
      <c r="A76" s="7"/>
      <c r="B76" s="8"/>
      <c r="C76" s="8"/>
      <c r="D76" s="8"/>
      <c r="E76" s="8"/>
      <c r="F76" s="8"/>
      <c r="G76" s="9"/>
    </row>
    <row r="77" spans="1:7">
      <c r="A77" s="7"/>
      <c r="B77" s="8"/>
      <c r="C77" s="8"/>
      <c r="D77" s="8"/>
      <c r="E77" s="8"/>
      <c r="F77" s="8"/>
      <c r="G77" s="9"/>
    </row>
    <row r="78" spans="1:7">
      <c r="A78" s="7"/>
      <c r="B78" s="8"/>
      <c r="C78" s="8"/>
      <c r="D78" s="8"/>
      <c r="E78" s="8"/>
      <c r="F78" s="8"/>
      <c r="G78" s="9"/>
    </row>
    <row r="79" spans="1:7">
      <c r="A79" s="7"/>
      <c r="B79" s="8"/>
      <c r="C79" s="8"/>
      <c r="D79" s="8"/>
      <c r="E79" s="8"/>
      <c r="F79" s="8"/>
      <c r="G79" s="9"/>
    </row>
    <row r="80" spans="1:7">
      <c r="A80" s="7"/>
      <c r="B80" s="8"/>
      <c r="C80" s="8"/>
      <c r="D80" s="8"/>
      <c r="E80" s="8"/>
      <c r="F80" s="8"/>
      <c r="G80" s="9"/>
    </row>
    <row r="81" spans="1:7">
      <c r="A81" s="7"/>
      <c r="B81" s="8"/>
      <c r="C81" s="8"/>
      <c r="D81" s="8"/>
      <c r="E81" s="8"/>
      <c r="F81" s="8"/>
      <c r="G81" s="9"/>
    </row>
    <row r="82" spans="1:7">
      <c r="A82" s="7"/>
      <c r="B82" s="8"/>
      <c r="C82" s="8"/>
      <c r="D82" s="8"/>
      <c r="E82" s="8"/>
      <c r="F82" s="8"/>
      <c r="G82" s="9"/>
    </row>
    <row r="83" spans="1:7">
      <c r="A83" s="7"/>
      <c r="B83" s="8"/>
      <c r="C83" s="8"/>
      <c r="D83" s="8"/>
      <c r="E83" s="8"/>
      <c r="F83" s="8"/>
      <c r="G83" s="9"/>
    </row>
    <row r="84" spans="1:7">
      <c r="A84" s="7"/>
      <c r="B84" s="8"/>
      <c r="C84" s="8"/>
      <c r="D84" s="8"/>
      <c r="E84" s="8"/>
      <c r="F84" s="8"/>
      <c r="G84" s="9"/>
    </row>
    <row r="85" spans="1:7">
      <c r="A85" s="7"/>
      <c r="B85" s="8"/>
      <c r="C85" s="8"/>
      <c r="D85" s="8"/>
      <c r="E85" s="8"/>
      <c r="F85" s="8"/>
      <c r="G85" s="9"/>
    </row>
    <row r="86" spans="1:7">
      <c r="A86" s="7"/>
      <c r="B86" s="8"/>
      <c r="C86" s="8"/>
      <c r="D86" s="8"/>
      <c r="E86" s="8"/>
      <c r="F86" s="8"/>
      <c r="G86" s="9"/>
    </row>
    <row r="87" spans="1:7">
      <c r="A87" s="7"/>
      <c r="B87" s="8"/>
      <c r="C87" s="8"/>
      <c r="D87" s="8"/>
      <c r="E87" s="8"/>
      <c r="F87" s="8"/>
      <c r="G87" s="9"/>
    </row>
    <row r="88" spans="1:7">
      <c r="A88" s="7"/>
      <c r="B88" s="8"/>
      <c r="C88" s="8"/>
      <c r="D88" s="8"/>
      <c r="E88" s="8"/>
      <c r="F88" s="8"/>
      <c r="G88" s="9"/>
    </row>
    <row r="89" spans="1:7">
      <c r="A89" s="7"/>
      <c r="B89" s="8"/>
      <c r="C89" s="8"/>
      <c r="D89" s="8"/>
      <c r="E89" s="8"/>
      <c r="F89" s="8"/>
      <c r="G89" s="9"/>
    </row>
    <row r="90" spans="1:7">
      <c r="A90" s="7"/>
      <c r="B90" s="8"/>
      <c r="C90" s="8"/>
      <c r="D90" s="8"/>
      <c r="E90" s="8"/>
      <c r="F90" s="8"/>
      <c r="G90" s="9"/>
    </row>
    <row r="91" spans="1:7">
      <c r="A91" s="7"/>
      <c r="B91" s="8"/>
      <c r="C91" s="8"/>
      <c r="D91" s="8"/>
      <c r="E91" s="8"/>
      <c r="F91" s="8"/>
      <c r="G91" s="9"/>
    </row>
    <row r="92" spans="1:7">
      <c r="A92" s="7"/>
      <c r="B92" s="8"/>
      <c r="C92" s="8"/>
      <c r="D92" s="8"/>
      <c r="E92" s="8"/>
      <c r="F92" s="8"/>
      <c r="G92" s="9"/>
    </row>
    <row r="93" spans="1:7">
      <c r="A93" s="7"/>
      <c r="B93" s="8"/>
      <c r="C93" s="8"/>
      <c r="D93" s="8"/>
      <c r="E93" s="8"/>
      <c r="F93" s="8"/>
      <c r="G93" s="9"/>
    </row>
    <row r="94" spans="1:7">
      <c r="A94" s="7"/>
      <c r="B94" s="8"/>
      <c r="C94" s="8"/>
      <c r="D94" s="8"/>
      <c r="E94" s="8"/>
      <c r="F94" s="8"/>
      <c r="G94" s="9"/>
    </row>
    <row r="95" spans="1:7">
      <c r="A95" s="7"/>
      <c r="B95" s="8"/>
      <c r="C95" s="8"/>
      <c r="D95" s="8"/>
      <c r="E95" s="8"/>
      <c r="F95" s="8"/>
      <c r="G95" s="9"/>
    </row>
    <row r="96" spans="1:7">
      <c r="A96" s="7"/>
      <c r="B96" s="8"/>
      <c r="C96" s="8"/>
      <c r="D96" s="8"/>
      <c r="E96" s="8"/>
      <c r="F96" s="8"/>
      <c r="G96" s="9"/>
    </row>
    <row r="97" spans="1:7">
      <c r="A97" s="7"/>
      <c r="B97" s="8"/>
      <c r="C97" s="8"/>
      <c r="D97" s="8"/>
      <c r="E97" s="8"/>
      <c r="F97" s="8"/>
      <c r="G97" s="9"/>
    </row>
    <row r="98" spans="1:7">
      <c r="A98" s="7"/>
      <c r="B98" s="8"/>
      <c r="C98" s="8"/>
      <c r="D98" s="8"/>
      <c r="E98" s="8"/>
      <c r="F98" s="8"/>
      <c r="G98" s="9"/>
    </row>
    <row r="99" spans="1:7">
      <c r="A99" s="7"/>
      <c r="B99" s="8"/>
      <c r="C99" s="8"/>
      <c r="D99" s="8"/>
      <c r="E99" s="8"/>
      <c r="F99" s="8"/>
      <c r="G99" s="9"/>
    </row>
    <row r="100" spans="1:7">
      <c r="A100" s="7"/>
      <c r="B100" s="8"/>
      <c r="C100" s="8"/>
      <c r="D100" s="8"/>
      <c r="E100" s="8"/>
      <c r="F100" s="8"/>
      <c r="G100" s="9"/>
    </row>
    <row r="101" spans="1:7">
      <c r="A101" s="7"/>
      <c r="B101" s="8"/>
      <c r="C101" s="8"/>
      <c r="D101" s="8"/>
      <c r="E101" s="8"/>
      <c r="F101" s="8"/>
      <c r="G101" s="9"/>
    </row>
    <row r="102" spans="1:7">
      <c r="A102" s="7"/>
      <c r="B102" s="8"/>
      <c r="C102" s="8"/>
      <c r="D102" s="8"/>
      <c r="E102" s="8"/>
      <c r="F102" s="8"/>
      <c r="G102" s="9"/>
    </row>
    <row r="103" spans="1:7">
      <c r="A103" s="7"/>
      <c r="B103" s="8"/>
      <c r="C103" s="8"/>
      <c r="D103" s="8"/>
      <c r="E103" s="8"/>
      <c r="F103" s="8"/>
      <c r="G103" s="9"/>
    </row>
    <row r="104" spans="1:7">
      <c r="A104" s="7"/>
      <c r="B104" s="8"/>
      <c r="C104" s="8"/>
      <c r="D104" s="8"/>
      <c r="E104" s="8"/>
      <c r="F104" s="8"/>
      <c r="G104" s="9"/>
    </row>
    <row r="105" spans="1:7">
      <c r="A105" s="7"/>
      <c r="B105" s="8"/>
      <c r="C105" s="8"/>
      <c r="D105" s="8"/>
      <c r="E105" s="8"/>
      <c r="F105" s="8"/>
      <c r="G105" s="9"/>
    </row>
    <row r="106" spans="1:7">
      <c r="A106" s="7"/>
      <c r="B106" s="8"/>
      <c r="C106" s="8"/>
      <c r="D106" s="8"/>
      <c r="E106" s="8"/>
      <c r="F106" s="8"/>
      <c r="G106" s="9"/>
    </row>
    <row r="107" spans="1:7">
      <c r="A107" s="7"/>
      <c r="B107" s="8"/>
      <c r="C107" s="8"/>
      <c r="D107" s="8"/>
      <c r="E107" s="8"/>
      <c r="F107" s="8"/>
      <c r="G107" s="9"/>
    </row>
    <row r="108" spans="1:7">
      <c r="A108" s="7"/>
      <c r="B108" s="8"/>
      <c r="C108" s="8"/>
      <c r="D108" s="8"/>
      <c r="E108" s="8"/>
      <c r="F108" s="8"/>
      <c r="G108" s="9"/>
    </row>
    <row r="109" spans="1:7">
      <c r="A109" s="7"/>
      <c r="B109" s="8"/>
      <c r="C109" s="8"/>
      <c r="D109" s="8"/>
      <c r="E109" s="8"/>
      <c r="F109" s="8"/>
      <c r="G109" s="9"/>
    </row>
    <row r="110" spans="1:7">
      <c r="A110" s="7"/>
      <c r="B110" s="8"/>
      <c r="C110" s="8"/>
      <c r="D110" s="8"/>
      <c r="E110" s="8"/>
      <c r="F110" s="8"/>
      <c r="G110" s="9"/>
    </row>
    <row r="111" spans="1:7">
      <c r="A111" s="7"/>
      <c r="B111" s="8"/>
      <c r="C111" s="8"/>
      <c r="D111" s="8"/>
      <c r="E111" s="8"/>
      <c r="F111" s="8"/>
      <c r="G111" s="9"/>
    </row>
    <row r="112" spans="1:7">
      <c r="A112" s="7"/>
      <c r="B112" s="8"/>
      <c r="C112" s="8"/>
      <c r="D112" s="8"/>
      <c r="E112" s="8"/>
      <c r="F112" s="8"/>
      <c r="G112" s="9"/>
    </row>
    <row r="113" spans="1:7">
      <c r="A113" s="7"/>
      <c r="B113" s="8"/>
      <c r="C113" s="8"/>
      <c r="D113" s="8"/>
      <c r="E113" s="8"/>
      <c r="F113" s="8"/>
      <c r="G113" s="9"/>
    </row>
    <row r="114" spans="1:7">
      <c r="A114" s="7"/>
      <c r="B114" s="8"/>
      <c r="C114" s="8"/>
      <c r="D114" s="8"/>
      <c r="E114" s="8"/>
      <c r="F114" s="8"/>
      <c r="G114" s="9"/>
    </row>
    <row r="115" spans="1:7">
      <c r="A115" s="7"/>
      <c r="B115" s="8"/>
      <c r="C115" s="8"/>
      <c r="D115" s="8"/>
      <c r="E115" s="8"/>
      <c r="F115" s="8"/>
      <c r="G115" s="9"/>
    </row>
    <row r="116" spans="1:7">
      <c r="A116" s="7"/>
      <c r="B116" s="8"/>
      <c r="C116" s="8"/>
      <c r="D116" s="8"/>
      <c r="E116" s="8"/>
      <c r="F116" s="8"/>
      <c r="G116" s="9"/>
    </row>
    <row r="117" spans="1:7">
      <c r="A117" s="7"/>
      <c r="B117" s="8"/>
      <c r="C117" s="8"/>
      <c r="D117" s="8"/>
      <c r="E117" s="8"/>
      <c r="F117" s="8"/>
      <c r="G117" s="9"/>
    </row>
    <row r="118" spans="1:7">
      <c r="A118" s="7"/>
      <c r="B118" s="8"/>
      <c r="C118" s="8"/>
      <c r="D118" s="8"/>
      <c r="E118" s="8"/>
      <c r="F118" s="8"/>
      <c r="G118" s="9"/>
    </row>
    <row r="119" spans="1:7">
      <c r="A119" s="7"/>
      <c r="B119" s="8"/>
      <c r="C119" s="8"/>
      <c r="D119" s="8"/>
      <c r="E119" s="8"/>
      <c r="F119" s="8"/>
      <c r="G119" s="9"/>
    </row>
    <row r="120" spans="1:7">
      <c r="A120" s="7"/>
      <c r="B120" s="8"/>
      <c r="C120" s="8"/>
      <c r="D120" s="8"/>
      <c r="E120" s="8"/>
      <c r="F120" s="8"/>
      <c r="G120" s="9"/>
    </row>
    <row r="121" spans="1:7">
      <c r="A121" s="7"/>
      <c r="B121" s="8"/>
      <c r="C121" s="8"/>
      <c r="D121" s="8"/>
      <c r="E121" s="8"/>
      <c r="F121" s="8"/>
      <c r="G121" s="9"/>
    </row>
    <row r="122" spans="1:7">
      <c r="A122" s="7"/>
      <c r="B122" s="8"/>
      <c r="C122" s="8"/>
      <c r="D122" s="8"/>
      <c r="E122" s="8"/>
      <c r="F122" s="8"/>
      <c r="G122" s="9"/>
    </row>
    <row r="123" spans="1:7">
      <c r="A123" s="7"/>
      <c r="B123" s="8"/>
      <c r="C123" s="8"/>
      <c r="D123" s="8"/>
      <c r="E123" s="8"/>
      <c r="F123" s="8"/>
      <c r="G123" s="9"/>
    </row>
    <row r="124" spans="1:7">
      <c r="A124" s="7"/>
      <c r="B124" s="8"/>
      <c r="C124" s="8"/>
      <c r="D124" s="8"/>
      <c r="E124" s="8"/>
      <c r="F124" s="8"/>
      <c r="G124" s="9"/>
    </row>
    <row r="125" spans="1:7">
      <c r="A125" s="7"/>
      <c r="B125" s="8"/>
      <c r="C125" s="8"/>
      <c r="D125" s="8"/>
      <c r="E125" s="8"/>
      <c r="F125" s="8"/>
      <c r="G125" s="9"/>
    </row>
    <row r="126" spans="1:7">
      <c r="A126" s="7"/>
      <c r="B126" s="8"/>
      <c r="C126" s="8"/>
      <c r="D126" s="8"/>
      <c r="E126" s="8"/>
      <c r="F126" s="8"/>
      <c r="G126" s="9"/>
    </row>
    <row r="127" spans="1:7">
      <c r="A127" s="7"/>
      <c r="B127" s="8"/>
      <c r="C127" s="8"/>
      <c r="D127" s="8"/>
      <c r="E127" s="8"/>
      <c r="F127" s="8"/>
      <c r="G127" s="9"/>
    </row>
    <row r="128" spans="1:7">
      <c r="A128" s="7"/>
      <c r="B128" s="8"/>
      <c r="C128" s="8"/>
      <c r="D128" s="8"/>
      <c r="E128" s="8"/>
      <c r="F128" s="8"/>
      <c r="G128" s="9"/>
    </row>
    <row r="129" spans="1:7">
      <c r="A129" s="7"/>
      <c r="B129" s="8"/>
      <c r="C129" s="8"/>
      <c r="D129" s="8"/>
      <c r="E129" s="8"/>
      <c r="F129" s="8"/>
      <c r="G129" s="9"/>
    </row>
    <row r="130" spans="1:7">
      <c r="A130" s="7"/>
      <c r="B130" s="8"/>
      <c r="C130" s="8"/>
      <c r="D130" s="8"/>
      <c r="E130" s="8"/>
      <c r="F130" s="8"/>
      <c r="G130" s="9"/>
    </row>
    <row r="131" spans="1:7">
      <c r="A131" s="7"/>
      <c r="B131" s="8"/>
      <c r="C131" s="8"/>
      <c r="D131" s="8"/>
      <c r="E131" s="8"/>
      <c r="F131" s="8"/>
      <c r="G131" s="9"/>
    </row>
    <row r="132" spans="1:7">
      <c r="A132" s="7"/>
      <c r="B132" s="8"/>
      <c r="C132" s="8"/>
      <c r="D132" s="8"/>
      <c r="E132" s="8"/>
      <c r="F132" s="8"/>
      <c r="G132" s="9"/>
    </row>
    <row r="133" spans="1:7">
      <c r="A133" s="7"/>
      <c r="B133" s="8"/>
      <c r="C133" s="8"/>
      <c r="D133" s="8"/>
      <c r="E133" s="8"/>
      <c r="F133" s="8"/>
      <c r="G133" s="9"/>
    </row>
    <row r="134" spans="1:7">
      <c r="A134" s="7"/>
      <c r="B134" s="8"/>
      <c r="C134" s="8"/>
      <c r="D134" s="8"/>
      <c r="E134" s="8"/>
      <c r="F134" s="8"/>
      <c r="G134" s="9"/>
    </row>
    <row r="135" spans="1:7">
      <c r="A135" s="7"/>
      <c r="B135" s="8"/>
      <c r="C135" s="8"/>
      <c r="D135" s="8"/>
      <c r="E135" s="8"/>
      <c r="F135" s="8"/>
      <c r="G135" s="9"/>
    </row>
    <row r="136" spans="1:7">
      <c r="A136" s="7"/>
      <c r="B136" s="8"/>
      <c r="C136" s="8"/>
      <c r="D136" s="8"/>
      <c r="E136" s="8"/>
      <c r="F136" s="8"/>
      <c r="G136" s="9"/>
    </row>
    <row r="137" spans="1:7">
      <c r="A137" s="7"/>
      <c r="B137" s="8"/>
      <c r="C137" s="8"/>
      <c r="D137" s="8"/>
      <c r="E137" s="8"/>
      <c r="F137" s="8"/>
      <c r="G137" s="9"/>
    </row>
    <row r="138" spans="1:7">
      <c r="A138" s="7"/>
      <c r="B138" s="8"/>
      <c r="C138" s="8"/>
      <c r="D138" s="8"/>
      <c r="E138" s="8"/>
      <c r="F138" s="8"/>
      <c r="G138" s="9"/>
    </row>
    <row r="139" spans="1:7">
      <c r="A139" s="7"/>
      <c r="B139" s="8"/>
      <c r="C139" s="8"/>
      <c r="D139" s="8"/>
      <c r="E139" s="8"/>
      <c r="F139" s="8"/>
      <c r="G139" s="9"/>
    </row>
    <row r="140" spans="1:7">
      <c r="A140" s="7"/>
      <c r="B140" s="8"/>
      <c r="C140" s="8"/>
      <c r="D140" s="8"/>
      <c r="E140" s="8"/>
      <c r="F140" s="8"/>
      <c r="G140" s="9"/>
    </row>
    <row r="141" spans="1:7">
      <c r="A141" s="7"/>
      <c r="B141" s="8"/>
      <c r="C141" s="8"/>
      <c r="D141" s="8"/>
      <c r="E141" s="8"/>
      <c r="F141" s="8"/>
      <c r="G141" s="9"/>
    </row>
    <row r="142" spans="1:7">
      <c r="A142" s="7"/>
      <c r="B142" s="8"/>
      <c r="C142" s="8"/>
      <c r="D142" s="8"/>
      <c r="E142" s="8"/>
      <c r="F142" s="8"/>
      <c r="G142" s="9"/>
    </row>
    <row r="143" spans="1:7">
      <c r="A143" s="7"/>
      <c r="B143" s="8"/>
      <c r="C143" s="8"/>
      <c r="D143" s="8"/>
      <c r="E143" s="8"/>
      <c r="F143" s="8"/>
      <c r="G143" s="9"/>
    </row>
    <row r="144" spans="1:7">
      <c r="A144" s="7"/>
      <c r="B144" s="8"/>
      <c r="C144" s="8"/>
      <c r="D144" s="8"/>
      <c r="E144" s="8"/>
      <c r="F144" s="8"/>
      <c r="G144" s="9"/>
    </row>
    <row r="145" spans="1:7">
      <c r="A145" s="7"/>
      <c r="B145" s="8"/>
      <c r="C145" s="8"/>
      <c r="D145" s="8"/>
      <c r="E145" s="8"/>
      <c r="F145" s="8"/>
      <c r="G145" s="9"/>
    </row>
    <row r="146" spans="1:7">
      <c r="A146" s="7"/>
      <c r="B146" s="8"/>
      <c r="C146" s="8"/>
    </row>
    <row r="147" spans="1:7">
      <c r="A147" s="7"/>
      <c r="B147" s="8"/>
      <c r="C147" s="8"/>
    </row>
    <row r="148" spans="1:7">
      <c r="A148" s="7"/>
      <c r="B148" s="8"/>
      <c r="C148" s="8"/>
    </row>
    <row r="149" spans="1:7">
      <c r="A149" s="7"/>
      <c r="B149" s="8"/>
      <c r="C149" s="8"/>
    </row>
    <row r="150" spans="1:7">
      <c r="A150" s="7"/>
      <c r="B150" s="8"/>
      <c r="C150" s="8"/>
    </row>
    <row r="151" spans="1:7">
      <c r="A151" s="7"/>
      <c r="B151" s="8"/>
      <c r="C151" s="8"/>
    </row>
    <row r="152" spans="1:7">
      <c r="A152" s="7"/>
      <c r="B152" s="8"/>
      <c r="C152" s="8"/>
    </row>
    <row r="153" spans="1:7">
      <c r="A153" s="7"/>
      <c r="B153" s="8"/>
      <c r="C153" s="8"/>
    </row>
    <row r="154" spans="1:7">
      <c r="A154" s="7"/>
      <c r="B154" s="8"/>
      <c r="C154" s="8"/>
    </row>
    <row r="155" spans="1:7">
      <c r="A155" s="7"/>
      <c r="B155" s="8"/>
      <c r="C155" s="8"/>
    </row>
  </sheetData>
  <mergeCells count="36">
    <mergeCell ref="I1:K1"/>
    <mergeCell ref="A41:K41"/>
    <mergeCell ref="A4:A5"/>
    <mergeCell ref="B4:B5"/>
    <mergeCell ref="C4:C5"/>
    <mergeCell ref="D4:D5"/>
    <mergeCell ref="E4:E5"/>
    <mergeCell ref="F4:F5"/>
    <mergeCell ref="G4:K4"/>
    <mergeCell ref="A2:K2"/>
    <mergeCell ref="A7:A8"/>
    <mergeCell ref="B7:B8"/>
    <mergeCell ref="A10:A11"/>
    <mergeCell ref="B10:B11"/>
    <mergeCell ref="A12:A13"/>
    <mergeCell ref="B12:B13"/>
    <mergeCell ref="A18:A19"/>
    <mergeCell ref="B18:B19"/>
    <mergeCell ref="A20:A21"/>
    <mergeCell ref="B20:B21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</mergeCells>
  <pageMargins left="0.59055118110236227" right="0" top="0" bottom="0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2014-06-09T03:30:29Z</dcterms:modified>
</cp:coreProperties>
</file>